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10-14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3" l="1"/>
  <c r="H126" i="5" l="1"/>
  <c r="J131" i="5"/>
  <c r="I131" i="5"/>
  <c r="H128" i="5"/>
  <c r="H131" i="5"/>
  <c r="I77" i="5" l="1"/>
  <c r="I78" i="5"/>
  <c r="I79" i="5"/>
  <c r="I80" i="5"/>
  <c r="I81" i="5"/>
  <c r="I82" i="5"/>
  <c r="I83" i="5"/>
  <c r="I84" i="5"/>
  <c r="I85" i="5"/>
  <c r="I86" i="5"/>
  <c r="I74" i="5"/>
  <c r="I75" i="5"/>
  <c r="G128" i="5" l="1"/>
  <c r="G130" i="5" l="1"/>
  <c r="I45" i="5" l="1"/>
  <c r="D85" i="5" l="1"/>
  <c r="D31" i="5"/>
  <c r="D30" i="5"/>
  <c r="D53" i="5"/>
  <c r="D52" i="5"/>
  <c r="D49" i="5"/>
  <c r="D48" i="5"/>
  <c r="D54" i="5"/>
  <c r="B131" i="5" l="1"/>
  <c r="C122" i="5"/>
  <c r="C116" i="5"/>
  <c r="C110" i="5"/>
  <c r="C109" i="5"/>
  <c r="C102" i="5"/>
  <c r="C103" i="5" s="1"/>
  <c r="C96" i="5"/>
  <c r="C97" i="5" s="1"/>
  <c r="I87" i="5"/>
  <c r="D87" i="5"/>
  <c r="D84" i="5"/>
  <c r="D83" i="5"/>
  <c r="D82" i="5"/>
  <c r="D81" i="5"/>
  <c r="D80" i="5"/>
  <c r="D79" i="5"/>
  <c r="D78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F127" i="5" s="1"/>
  <c r="G127" i="5" s="1"/>
  <c r="D88" i="5"/>
  <c r="C126" i="5" s="1"/>
  <c r="F126" i="5" s="1"/>
  <c r="G126" i="5" s="1"/>
  <c r="D56" i="5"/>
  <c r="C125" i="5" s="1"/>
  <c r="E7" i="3"/>
  <c r="E10" i="3" s="1"/>
  <c r="C131" i="5" l="1"/>
  <c r="F125" i="5"/>
  <c r="G125" i="5" s="1"/>
  <c r="G131" i="5" s="1"/>
  <c r="E11" i="3"/>
  <c r="E12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<sst xmlns="http://schemas.openxmlformats.org/spreadsheetml/2006/main" count="192" uniqueCount="168">
  <si>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</si>
  <si>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</si>
  <si>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</si>
  <si>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</si>
  <si>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</si>
  <si>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</si>
  <si>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</si>
  <si>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</si>
  <si>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</si>
  <si>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</si>
  <si>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</si>
  <si>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</si>
  <si>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</si>
  <si>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</si>
  <si>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</si>
  <si>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</si>
  <si>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</si>
  <si>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</si>
  <si>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</si>
  <si>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</si>
  <si>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</si>
  <si>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</si>
  <si>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</si>
  <si>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</si>
  <si>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</si>
  <si>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</si>
  <si>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</si>
  <si>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</si>
  <si>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</si>
  <si>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</si>
  <si>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</si>
  <si>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</si>
  <si>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</si>
  <si>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</si>
  <si>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</si>
  <si>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</si>
  <si>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</si>
  <si>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</si>
  <si>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</si>
  <si>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</si>
  <si>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</si>
  <si>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</si>
  <si>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</si>
  <si>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</si>
  <si>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</si>
  <si>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</si>
  <si>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</si>
  <si>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</si>
  <si>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</si>
  <si>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</si>
  <si>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</si>
  <si>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</si>
  <si>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</si>
  <si>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</si>
  <si>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</si>
  <si>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</si>
  <si>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</si>
  <si>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</si>
  <si>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</si>
  <si>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</si>
  <si>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</si>
  <si>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</si>
  <si>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</si>
  <si>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</si>
  <si>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</si>
  <si>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</si>
  <si>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</si>
  <si>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</si>
  <si>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</si>
  <si>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</si>
  <si>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</si>
  <si>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</si>
  <si>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</si>
  <si>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</si>
  <si>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</si>
  <si>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</si>
  <si>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</si>
  <si>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</si>
  <si>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</si>
  <si>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</si>
  <si>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</si>
  <si>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</si>
  <si>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</si>
  <si>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</si>
  <si>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</si>
  <si>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</si>
  <si>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</si>
  <si>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</si>
  <si>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</si>
  <si>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</si>
  <si>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</si>
  <si>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</si>
  <si>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</si>
  <si>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</si>
  <si>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</si>
  <si>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</si>
  <si>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</si>
  <si>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</si>
  <si>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</si>
  <si>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</si>
  <si>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</si>
  <si>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</si>
  <si>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</si>
  <si>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</si>
  <si>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</si>
  <si>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</si>
  <si>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</si>
  <si>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</si>
  <si>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</si>
  <si>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</si>
  <si>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</si>
  <si>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</si>
  <si>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</si>
  <si>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</si>
  <si>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</si>
  <si>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</si>
  <si>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</si>
  <si>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</si>
  <si>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</si>
  <si>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</si>
  <si>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</si>
  <si>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</si>
  <si>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</si>
  <si>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</si>
  <si>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</si>
  <si>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</si>
  <si>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</si>
  <si>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</si>
  <si>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</si>
  <si>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</si>
  <si>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</si>
  <si>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</si>
  <si>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</si>
  <si>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</si>
  <si>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</si>
  <si>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</si>
  <si>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</si>
  <si>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</si>
  <si>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</si>
  <si>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</si>
  <si>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</si>
  <si>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</si>
  <si>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</si>
  <si>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</si>
  <si>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</si>
  <si>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</si>
  <si>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</si>
  <si>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</si>
  <si>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</si>
  <si>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</si>
  <si>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</si>
  <si>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</si>
  <si>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</si>
  <si>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</si>
  <si>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</si>
  <si>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</si>
  <si>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</si>
  <si>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</si>
  <si>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</si>
  <si>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</si>
  <si>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COMBUSTIBLE</t>
  </si>
  <si>
    <t>RUBATEX 3/4</t>
  </si>
  <si>
    <t>ANGULOS  P/ BASE 1. 1/4 x 1/8</t>
  </si>
  <si>
    <t>CODOS COBRE SOLDAR 5/8</t>
  </si>
  <si>
    <t>MAPP GAS</t>
  </si>
  <si>
    <t xml:space="preserve">Mantenimiento preventivo a equipo central </t>
  </si>
  <si>
    <t xml:space="preserve">Moficiación de drenaje a equipo A/C </t>
  </si>
  <si>
    <r>
      <t xml:space="preserve">Ubicación: </t>
    </r>
    <r>
      <rPr>
        <sz val="10"/>
        <color theme="1"/>
        <rFont val="Calibri"/>
        <family val="2"/>
        <scheme val="minor"/>
      </rPr>
      <t xml:space="preserve">Dream House, Plaza Emmanuel.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</si>
</sst>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4" borderId="0" xfId="0" applyFont="1" applyFill="1"/>
    <xf numFmtId="44" fontId="7" fillId="4" borderId="18" xfId="1" applyFont="1" applyFill="1" applyBorder="1" applyAlignment="1">
      <alignment horizontal="center"/>
    </xf>
    <xf numFmtId="0" fontId="7" fillId="4" borderId="0" xfId="0" applyFont="1" applyFill="1" applyBorder="1"/>
    <xf numFmtId="44" fontId="9" fillId="4" borderId="18" xfId="1" applyFont="1" applyFill="1" applyBorder="1" applyAlignment="1">
      <alignment horizontal="center"/>
    </xf>
    <xf numFmtId="44" fontId="7" fillId="4" borderId="17" xfId="1" applyFont="1" applyFill="1" applyBorder="1" applyAlignment="1">
      <alignment horizontal="center"/>
    </xf>
    <xf numFmtId="0" fontId="7" fillId="4" borderId="0" xfId="0" applyFont="1" applyFill="1" applyAlignment="1">
      <alignment wrapText="1"/>
    </xf>
    <xf numFmtId="44" fontId="7" fillId="4" borderId="18" xfId="1" applyFont="1" applyFill="1" applyBorder="1"/>
    <xf numFmtId="0" fontId="7" fillId="4" borderId="0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44" fontId="16" fillId="2" borderId="1" xfId="0" applyNumberFormat="1" applyFont="1" applyFill="1" applyBorder="1" applyAlignment="1">
      <alignment horizontal="center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6" fillId="0" borderId="4" xfId="1" applyFont="1" applyBorder="1"/>
    <xf numFmtId="44" fontId="17" fillId="0" borderId="4" xfId="1" applyFont="1" applyBorder="1" applyAlignment="1">
      <alignment horizontal="center"/>
    </xf>
    <xf numFmtId="0" fontId="17" fillId="0" borderId="6" xfId="0" applyFont="1" applyBorder="1" applyAlignment="1">
      <alignment horizontal="left" wrapText="1"/>
    </xf>
    <xf numFmtId="0" fontId="7" fillId="2" borderId="0" xfId="0" applyFont="1" applyFill="1"/>
    <xf numFmtId="44" fontId="7" fillId="2" borderId="18" xfId="1" applyFont="1" applyFill="1" applyBorder="1" applyAlignment="1">
      <alignment horizontal="center"/>
    </xf>
    <xf numFmtId="44" fontId="7" fillId="2" borderId="17" xfId="1" applyFont="1" applyFill="1" applyBorder="1"/>
    <xf numFmtId="0" fontId="7" fillId="2" borderId="18" xfId="0" applyFont="1" applyFill="1" applyBorder="1"/>
    <xf numFmtId="0" fontId="7" fillId="0" borderId="17" xfId="1" applyNumberFormat="1" applyFont="1" applyFill="1" applyBorder="1"/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7" fillId="0" borderId="9" xfId="0" applyFont="1" applyBorder="1" applyAlignment="1">
      <alignment horizontal="center" vertical="center"/>
    </xf>
    <xf numFmtId="0" fontId="17" fillId="0" borderId="0" xfId="0" applyFont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85" activePane="bottomLeft" state="frozen"/>
      <selection pane="bottomLeft" activeCell="H127" sqref="H127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129" t="s">
        <v>8</v>
      </c>
      <c r="B3" s="129"/>
      <c r="C3" s="129"/>
      <c r="D3" s="129"/>
      <c r="E3" s="129"/>
      <c r="F3" s="129"/>
      <c r="G3" s="13"/>
      <c r="H3" s="13"/>
    </row>
    <row r="4" spans="1:10" ht="17.25" x14ac:dyDescent="0.25">
      <c r="A4" s="129"/>
      <c r="B4" s="129"/>
      <c r="C4" s="129"/>
      <c r="D4" s="129"/>
      <c r="E4" s="129"/>
      <c r="F4" s="129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93" t="s">
        <v>16</v>
      </c>
      <c r="B12" s="97">
        <v>1.25</v>
      </c>
      <c r="C12" s="27"/>
      <c r="D12" s="28">
        <f>C12*B12</f>
        <v>0</v>
      </c>
      <c r="E12" s="15"/>
      <c r="F12" s="29" t="s">
        <v>17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3" t="s">
        <v>18</v>
      </c>
      <c r="B13" s="94">
        <v>2.85</v>
      </c>
      <c r="C13" s="32"/>
      <c r="D13" s="33">
        <f t="shared" ref="D13:D55" si="0">C13*B13</f>
        <v>0</v>
      </c>
      <c r="E13" s="15"/>
      <c r="F13" s="29" t="s">
        <v>19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3" t="s">
        <v>20</v>
      </c>
      <c r="B14" s="94">
        <v>2.37</v>
      </c>
      <c r="C14" s="32">
        <v>8</v>
      </c>
      <c r="D14" s="33">
        <f t="shared" si="0"/>
        <v>18.96</v>
      </c>
      <c r="E14" s="15"/>
      <c r="F14" s="29" t="s">
        <v>21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3" t="s">
        <v>22</v>
      </c>
      <c r="B15" s="94">
        <v>2</v>
      </c>
      <c r="C15" s="32"/>
      <c r="D15" s="33">
        <f t="shared" si="0"/>
        <v>0</v>
      </c>
      <c r="E15" s="15"/>
      <c r="F15" s="29" t="s">
        <v>23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3" t="s">
        <v>24</v>
      </c>
      <c r="B16" s="94">
        <v>3.65</v>
      </c>
      <c r="C16" s="32">
        <v>8</v>
      </c>
      <c r="D16" s="33">
        <f t="shared" si="0"/>
        <v>29.2</v>
      </c>
      <c r="E16" s="15"/>
      <c r="F16" s="29" t="s">
        <v>25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26</v>
      </c>
      <c r="B17" s="31">
        <v>9.48</v>
      </c>
      <c r="C17" s="32"/>
      <c r="D17" s="33">
        <f t="shared" si="0"/>
        <v>0</v>
      </c>
      <c r="E17" s="15"/>
      <c r="F17" s="95" t="s">
        <v>27</v>
      </c>
      <c r="G17" s="96">
        <v>335</v>
      </c>
      <c r="H17" s="32">
        <v>0</v>
      </c>
      <c r="I17" s="35">
        <f t="shared" si="1"/>
        <v>0</v>
      </c>
    </row>
    <row r="18" spans="1:9" x14ac:dyDescent="0.25">
      <c r="A18" s="26" t="s">
        <v>28</v>
      </c>
      <c r="B18" s="31">
        <v>22.71</v>
      </c>
      <c r="C18" s="32"/>
      <c r="D18" s="33">
        <f t="shared" si="0"/>
        <v>0</v>
      </c>
      <c r="E18" s="15"/>
      <c r="F18" s="29" t="s">
        <v>29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30</v>
      </c>
      <c r="B19" s="31">
        <v>31.32</v>
      </c>
      <c r="C19" s="32"/>
      <c r="D19" s="33">
        <f t="shared" si="0"/>
        <v>0</v>
      </c>
      <c r="E19" s="15"/>
      <c r="F19" s="29" t="s">
        <v>31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32</v>
      </c>
      <c r="B20" s="31">
        <v>38.869999999999997</v>
      </c>
      <c r="C20" s="36"/>
      <c r="D20" s="33">
        <f t="shared" si="0"/>
        <v>0</v>
      </c>
      <c r="E20" s="15"/>
      <c r="F20" s="29" t="s">
        <v>33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34</v>
      </c>
      <c r="B21" s="31">
        <v>48.19</v>
      </c>
      <c r="C21" s="36"/>
      <c r="D21" s="33">
        <f t="shared" si="0"/>
        <v>0</v>
      </c>
      <c r="E21" s="15"/>
      <c r="F21" s="29" t="s">
        <v>35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36</v>
      </c>
      <c r="B22" s="31">
        <v>67.680000000000007</v>
      </c>
      <c r="C22" s="36"/>
      <c r="D22" s="33">
        <f t="shared" si="0"/>
        <v>0</v>
      </c>
      <c r="E22" s="15"/>
      <c r="F22" s="29" t="s">
        <v>37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38</v>
      </c>
      <c r="B23" s="31">
        <v>97.64</v>
      </c>
      <c r="C23" s="36"/>
      <c r="D23" s="33">
        <f t="shared" si="0"/>
        <v>0</v>
      </c>
      <c r="E23" s="15"/>
      <c r="F23" s="29" t="s">
        <v>39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40</v>
      </c>
      <c r="B24" s="31">
        <v>124.35</v>
      </c>
      <c r="C24" s="36"/>
      <c r="D24" s="33">
        <f t="shared" si="0"/>
        <v>0</v>
      </c>
      <c r="E24" s="15"/>
      <c r="F24" s="29" t="s">
        <v>41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42</v>
      </c>
      <c r="B25" s="31">
        <v>207.14</v>
      </c>
      <c r="C25" s="36"/>
      <c r="D25" s="33">
        <f t="shared" si="0"/>
        <v>0</v>
      </c>
      <c r="E25" s="15"/>
      <c r="F25" s="29" t="s">
        <v>43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3" t="s">
        <v>161</v>
      </c>
      <c r="B26" s="94">
        <v>1.32</v>
      </c>
      <c r="C26" s="36"/>
      <c r="D26" s="33">
        <f t="shared" si="0"/>
        <v>0</v>
      </c>
      <c r="E26" s="15"/>
      <c r="F26" s="29" t="s">
        <v>44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45</v>
      </c>
      <c r="B27" s="31">
        <v>1.05</v>
      </c>
      <c r="C27" s="36"/>
      <c r="D27" s="33">
        <f t="shared" si="0"/>
        <v>0</v>
      </c>
      <c r="E27" s="15"/>
      <c r="F27" s="29" t="s">
        <v>46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47</v>
      </c>
      <c r="B28" s="31">
        <v>1.32</v>
      </c>
      <c r="C28" s="36"/>
      <c r="D28" s="33">
        <f t="shared" si="0"/>
        <v>0</v>
      </c>
      <c r="E28" s="15"/>
      <c r="F28" s="29" t="s">
        <v>48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3" t="s">
        <v>138</v>
      </c>
      <c r="B29" s="94">
        <v>1</v>
      </c>
      <c r="C29" s="36"/>
      <c r="D29" s="33">
        <f t="shared" si="0"/>
        <v>0</v>
      </c>
      <c r="E29" s="15"/>
      <c r="F29" s="95" t="s">
        <v>141</v>
      </c>
      <c r="G29" s="96">
        <v>590</v>
      </c>
      <c r="H29" s="32">
        <v>0</v>
      </c>
      <c r="I29" s="35">
        <f t="shared" si="1"/>
        <v>0</v>
      </c>
    </row>
    <row r="30" spans="1:9" x14ac:dyDescent="0.25">
      <c r="A30" s="93" t="s">
        <v>147</v>
      </c>
      <c r="B30" s="94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3" t="s">
        <v>148</v>
      </c>
      <c r="B31" s="94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49</v>
      </c>
      <c r="B32" s="38">
        <v>1</v>
      </c>
      <c r="C32" s="36"/>
      <c r="D32" s="33">
        <f t="shared" si="0"/>
        <v>0</v>
      </c>
      <c r="E32" s="15"/>
      <c r="F32" s="29" t="s">
        <v>50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3" t="s">
        <v>51</v>
      </c>
      <c r="B33" s="94">
        <v>15.74</v>
      </c>
      <c r="C33" s="36"/>
      <c r="D33" s="33">
        <f t="shared" si="0"/>
        <v>0</v>
      </c>
      <c r="E33" s="15"/>
      <c r="F33" s="29" t="s">
        <v>52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3" t="s">
        <v>53</v>
      </c>
      <c r="B34" s="94">
        <v>1.55</v>
      </c>
      <c r="C34" s="36">
        <v>6</v>
      </c>
      <c r="D34" s="33">
        <f t="shared" si="0"/>
        <v>9.3000000000000007</v>
      </c>
      <c r="E34" s="15"/>
      <c r="F34" s="29" t="s">
        <v>54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55</v>
      </c>
      <c r="B35" s="31">
        <v>0.33</v>
      </c>
      <c r="C35" s="36"/>
      <c r="D35" s="33">
        <f t="shared" si="0"/>
        <v>0</v>
      </c>
      <c r="E35" s="15"/>
      <c r="F35" s="29" t="s">
        <v>56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57</v>
      </c>
      <c r="B36" s="31">
        <v>0.24</v>
      </c>
      <c r="C36" s="36"/>
      <c r="D36" s="33">
        <f t="shared" si="0"/>
        <v>0</v>
      </c>
      <c r="E36" s="15"/>
      <c r="F36" s="29" t="s">
        <v>58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3" t="s">
        <v>145</v>
      </c>
      <c r="B37" s="94">
        <v>0.57999999999999996</v>
      </c>
      <c r="C37" s="36">
        <v>4</v>
      </c>
      <c r="D37" s="33">
        <f t="shared" si="0"/>
        <v>2.3199999999999998</v>
      </c>
      <c r="E37" s="15"/>
      <c r="F37" s="29" t="s">
        <v>59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3" t="s">
        <v>163</v>
      </c>
      <c r="B38" s="94">
        <v>0.72</v>
      </c>
      <c r="C38" s="36">
        <v>4</v>
      </c>
      <c r="D38" s="33">
        <f t="shared" si="0"/>
        <v>2.88</v>
      </c>
      <c r="E38" s="15"/>
      <c r="F38" s="29" t="s">
        <v>60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3" t="s">
        <v>144</v>
      </c>
      <c r="B39" s="94">
        <v>0.34</v>
      </c>
      <c r="C39" s="36"/>
      <c r="D39" s="33">
        <f t="shared" si="0"/>
        <v>0</v>
      </c>
      <c r="E39" s="15"/>
      <c r="F39" s="29" t="s">
        <v>62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61</v>
      </c>
      <c r="B40" s="31">
        <v>0</v>
      </c>
      <c r="C40" s="36"/>
      <c r="D40" s="33">
        <f t="shared" si="0"/>
        <v>0</v>
      </c>
      <c r="E40" s="15"/>
      <c r="F40" s="100" t="s">
        <v>63</v>
      </c>
      <c r="G40" s="96">
        <v>1028</v>
      </c>
      <c r="H40" s="40"/>
      <c r="I40" s="41">
        <f t="shared" si="1"/>
        <v>0</v>
      </c>
    </row>
    <row r="41" spans="1:11" x14ac:dyDescent="0.25">
      <c r="A41" s="26" t="s">
        <v>61</v>
      </c>
      <c r="B41" s="31">
        <v>0</v>
      </c>
      <c r="C41" s="36"/>
      <c r="D41" s="33">
        <f t="shared" si="0"/>
        <v>0</v>
      </c>
      <c r="E41" s="15"/>
      <c r="F41" s="29" t="s">
        <v>64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61</v>
      </c>
      <c r="B42" s="31">
        <v>0</v>
      </c>
      <c r="C42" s="36"/>
      <c r="D42" s="33">
        <f t="shared" si="0"/>
        <v>0</v>
      </c>
      <c r="E42" s="15"/>
      <c r="F42" s="29" t="s">
        <v>65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3" t="s">
        <v>164</v>
      </c>
      <c r="B43" s="94">
        <v>7.68</v>
      </c>
      <c r="C43" s="36">
        <v>1</v>
      </c>
      <c r="D43" s="33">
        <f t="shared" si="0"/>
        <v>7.68</v>
      </c>
      <c r="E43" s="15"/>
      <c r="F43" s="29" t="s">
        <v>66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3" t="s">
        <v>67</v>
      </c>
      <c r="B44" s="94">
        <v>5.22</v>
      </c>
      <c r="C44" s="36"/>
      <c r="D44" s="33">
        <f t="shared" si="0"/>
        <v>0</v>
      </c>
      <c r="E44" s="15"/>
      <c r="F44" s="29" t="s">
        <v>68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3" t="s">
        <v>69</v>
      </c>
      <c r="B45" s="94">
        <v>71</v>
      </c>
      <c r="C45" s="36"/>
      <c r="D45" s="33">
        <f t="shared" si="0"/>
        <v>0</v>
      </c>
      <c r="E45" s="15"/>
      <c r="F45" s="43" t="s">
        <v>70</v>
      </c>
      <c r="G45" s="44"/>
      <c r="H45" s="29"/>
      <c r="I45" s="45">
        <f>SUM(I12:I44)</f>
        <v>0</v>
      </c>
    </row>
    <row r="46" spans="1:11" x14ac:dyDescent="0.25">
      <c r="A46" s="93" t="s">
        <v>71</v>
      </c>
      <c r="B46" s="94">
        <v>6.28</v>
      </c>
      <c r="C46" s="36">
        <v>2</v>
      </c>
      <c r="D46" s="33">
        <f t="shared" si="0"/>
        <v>12.56</v>
      </c>
      <c r="E46" s="15"/>
      <c r="F46" s="15"/>
      <c r="G46" s="15"/>
      <c r="H46" s="15"/>
      <c r="I46" s="15"/>
    </row>
    <row r="47" spans="1:11" x14ac:dyDescent="0.25">
      <c r="A47" s="93" t="s">
        <v>72</v>
      </c>
      <c r="B47" s="94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3" t="s">
        <v>139</v>
      </c>
      <c r="B48" s="94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3" t="s">
        <v>140</v>
      </c>
      <c r="B49" s="94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3" t="s">
        <v>73</v>
      </c>
      <c r="B50" s="94">
        <v>45</v>
      </c>
      <c r="C50" s="47">
        <v>1</v>
      </c>
      <c r="D50" s="48">
        <f t="shared" si="0"/>
        <v>45</v>
      </c>
      <c r="E50" s="15"/>
      <c r="F50" s="15"/>
      <c r="G50" s="15"/>
      <c r="H50" s="15"/>
      <c r="I50" s="15"/>
    </row>
    <row r="51" spans="1:10" x14ac:dyDescent="0.25">
      <c r="A51" s="93" t="s">
        <v>142</v>
      </c>
      <c r="B51" s="94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3" t="s">
        <v>143</v>
      </c>
      <c r="B52" s="94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8" t="s">
        <v>146</v>
      </c>
      <c r="B53" s="94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134</v>
      </c>
      <c r="B54" s="31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ht="15.75" thickBot="1" x14ac:dyDescent="0.3">
      <c r="A55" s="26" t="s">
        <v>74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70</v>
      </c>
      <c r="B56" s="50"/>
      <c r="C56" s="29"/>
      <c r="D56" s="45">
        <f>SUM(D12:D55)*1.13</f>
        <v>144.52699999999999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75</v>
      </c>
      <c r="B59" s="22" t="s">
        <v>13</v>
      </c>
      <c r="C59" s="23" t="s">
        <v>14</v>
      </c>
      <c r="D59" s="24" t="s">
        <v>0</v>
      </c>
      <c r="E59" s="51"/>
      <c r="F59" s="21" t="s">
        <v>76</v>
      </c>
      <c r="G59" s="22" t="s">
        <v>13</v>
      </c>
      <c r="H59" s="23" t="s">
        <v>14</v>
      </c>
      <c r="I59" s="24" t="s">
        <v>0</v>
      </c>
    </row>
    <row r="60" spans="1:10" x14ac:dyDescent="0.25">
      <c r="A60" s="93" t="s">
        <v>156</v>
      </c>
      <c r="B60" s="97">
        <v>9.0708000000000002</v>
      </c>
      <c r="C60" s="52">
        <v>1</v>
      </c>
      <c r="D60" s="53">
        <f>C60*B60</f>
        <v>9.0708000000000002</v>
      </c>
      <c r="E60" s="54"/>
      <c r="F60" s="26" t="s">
        <v>77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78</v>
      </c>
      <c r="B61" s="31">
        <v>0</v>
      </c>
      <c r="C61" s="52"/>
      <c r="D61" s="55">
        <f t="shared" ref="D61:D87" si="2">B61*C61</f>
        <v>0</v>
      </c>
      <c r="E61" s="26"/>
      <c r="F61" s="26" t="s">
        <v>79</v>
      </c>
      <c r="G61" s="58">
        <v>1.99</v>
      </c>
      <c r="H61" s="55"/>
      <c r="I61" s="55">
        <f t="shared" ref="I61:I87" si="3">G61*H61</f>
        <v>0</v>
      </c>
    </row>
    <row r="62" spans="1:10" x14ac:dyDescent="0.25">
      <c r="A62" s="93" t="s">
        <v>80</v>
      </c>
      <c r="B62" s="94">
        <v>0.44</v>
      </c>
      <c r="C62" s="52">
        <v>1</v>
      </c>
      <c r="D62" s="55">
        <f t="shared" si="2"/>
        <v>0.44</v>
      </c>
      <c r="E62" s="26"/>
      <c r="F62" s="93" t="s">
        <v>81</v>
      </c>
      <c r="G62" s="99">
        <v>2.4779</v>
      </c>
      <c r="H62" s="59"/>
      <c r="I62" s="55">
        <f t="shared" si="3"/>
        <v>0</v>
      </c>
    </row>
    <row r="63" spans="1:10" x14ac:dyDescent="0.25">
      <c r="A63" s="93" t="s">
        <v>149</v>
      </c>
      <c r="B63" s="94">
        <v>1.06</v>
      </c>
      <c r="C63" s="52">
        <v>1</v>
      </c>
      <c r="D63" s="55">
        <f t="shared" si="2"/>
        <v>1.06</v>
      </c>
      <c r="E63" s="60"/>
      <c r="F63" s="26" t="s">
        <v>82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83</v>
      </c>
      <c r="B64" s="31">
        <v>4.25</v>
      </c>
      <c r="C64" s="52"/>
      <c r="D64" s="55">
        <f t="shared" si="2"/>
        <v>0</v>
      </c>
      <c r="E64" s="60"/>
      <c r="F64" s="93" t="s">
        <v>84</v>
      </c>
      <c r="G64" s="99">
        <v>2.4</v>
      </c>
      <c r="H64" s="59">
        <v>22</v>
      </c>
      <c r="I64" s="55">
        <f t="shared" si="3"/>
        <v>52.8</v>
      </c>
    </row>
    <row r="65" spans="1:10" x14ac:dyDescent="0.25">
      <c r="A65" s="93" t="s">
        <v>152</v>
      </c>
      <c r="B65" s="96">
        <v>0.30969999999999998</v>
      </c>
      <c r="C65" s="52"/>
      <c r="D65" s="55">
        <f t="shared" si="2"/>
        <v>0</v>
      </c>
      <c r="E65" s="60"/>
      <c r="F65" s="26" t="s">
        <v>85</v>
      </c>
      <c r="G65" s="58">
        <v>0.81</v>
      </c>
      <c r="H65" s="59"/>
      <c r="I65" s="55">
        <f t="shared" si="3"/>
        <v>0</v>
      </c>
    </row>
    <row r="66" spans="1:10" x14ac:dyDescent="0.25">
      <c r="A66" s="93" t="s">
        <v>153</v>
      </c>
      <c r="B66" s="96">
        <v>3.5400000000000001E-2</v>
      </c>
      <c r="C66" s="52"/>
      <c r="D66" s="55">
        <f t="shared" si="2"/>
        <v>0</v>
      </c>
      <c r="E66" s="60"/>
      <c r="F66" s="26" t="s">
        <v>86</v>
      </c>
      <c r="G66" s="58">
        <v>1.2</v>
      </c>
      <c r="H66" s="55"/>
      <c r="I66" s="55">
        <f t="shared" si="3"/>
        <v>0</v>
      </c>
    </row>
    <row r="67" spans="1:10" x14ac:dyDescent="0.25">
      <c r="A67" s="93" t="s">
        <v>154</v>
      </c>
      <c r="B67" s="96">
        <v>0.8407</v>
      </c>
      <c r="C67" s="52"/>
      <c r="D67" s="55"/>
      <c r="E67" s="60"/>
      <c r="F67" s="26"/>
      <c r="G67" s="58"/>
      <c r="H67" s="59"/>
      <c r="I67" s="55"/>
    </row>
    <row r="68" spans="1:10" x14ac:dyDescent="0.25">
      <c r="A68" s="93" t="s">
        <v>155</v>
      </c>
      <c r="B68" s="96">
        <v>5.3100000000000001E-2</v>
      </c>
      <c r="C68" s="52"/>
      <c r="D68" s="55"/>
      <c r="E68" s="60"/>
      <c r="F68" s="26"/>
      <c r="G68" s="58"/>
      <c r="H68" s="59"/>
      <c r="I68" s="55"/>
    </row>
    <row r="69" spans="1:10" x14ac:dyDescent="0.25">
      <c r="A69" s="26" t="s">
        <v>150</v>
      </c>
      <c r="B69" s="31">
        <v>0.28999999999999998</v>
      </c>
      <c r="C69" s="52"/>
      <c r="D69" s="55">
        <f t="shared" si="2"/>
        <v>0</v>
      </c>
      <c r="E69" s="60"/>
      <c r="F69" s="93" t="s">
        <v>87</v>
      </c>
      <c r="G69" s="99">
        <v>0.47789999999999999</v>
      </c>
      <c r="H69" s="55"/>
      <c r="I69" s="55">
        <f t="shared" si="3"/>
        <v>0</v>
      </c>
    </row>
    <row r="70" spans="1:10" x14ac:dyDescent="0.25">
      <c r="A70" s="93" t="s">
        <v>88</v>
      </c>
      <c r="B70" s="94">
        <v>4.5</v>
      </c>
      <c r="C70" s="52">
        <v>1</v>
      </c>
      <c r="D70" s="55">
        <f t="shared" si="2"/>
        <v>4.5</v>
      </c>
      <c r="E70" s="60"/>
      <c r="F70" s="26" t="s">
        <v>89</v>
      </c>
      <c r="G70" s="58">
        <v>0.85</v>
      </c>
      <c r="H70" s="55"/>
      <c r="I70" s="55">
        <f t="shared" si="3"/>
        <v>0</v>
      </c>
    </row>
    <row r="71" spans="1:10" x14ac:dyDescent="0.25">
      <c r="A71" s="93" t="s">
        <v>90</v>
      </c>
      <c r="B71" s="94">
        <v>8.8499999999999995E-2</v>
      </c>
      <c r="C71" s="52">
        <v>2</v>
      </c>
      <c r="D71" s="55">
        <f t="shared" si="2"/>
        <v>0.17699999999999999</v>
      </c>
      <c r="E71" s="60"/>
      <c r="F71" s="93" t="s">
        <v>91</v>
      </c>
      <c r="G71" s="99">
        <v>10</v>
      </c>
      <c r="H71" s="55">
        <v>1</v>
      </c>
      <c r="I71" s="55">
        <f t="shared" si="3"/>
        <v>10</v>
      </c>
    </row>
    <row r="72" spans="1:10" x14ac:dyDescent="0.25">
      <c r="A72" s="26" t="s">
        <v>92</v>
      </c>
      <c r="B72" s="31">
        <v>0.18</v>
      </c>
      <c r="C72" s="52"/>
      <c r="D72" s="55">
        <f t="shared" si="2"/>
        <v>0</v>
      </c>
      <c r="E72" s="60"/>
      <c r="F72" s="26" t="s">
        <v>93</v>
      </c>
      <c r="G72" s="58">
        <v>50.95</v>
      </c>
      <c r="H72" s="55"/>
      <c r="I72" s="55">
        <f t="shared" si="3"/>
        <v>0</v>
      </c>
    </row>
    <row r="73" spans="1:10" x14ac:dyDescent="0.25">
      <c r="A73" s="93" t="s">
        <v>94</v>
      </c>
      <c r="B73" s="94">
        <v>0.13270000000000001</v>
      </c>
      <c r="C73" s="52">
        <v>15</v>
      </c>
      <c r="D73" s="55">
        <f t="shared" si="2"/>
        <v>1.9905000000000002</v>
      </c>
      <c r="E73" s="60"/>
      <c r="F73" s="93" t="s">
        <v>95</v>
      </c>
      <c r="G73" s="99">
        <v>1.1504000000000001</v>
      </c>
      <c r="H73" s="59">
        <v>1</v>
      </c>
      <c r="I73" s="55">
        <f t="shared" si="3"/>
        <v>1.1504000000000001</v>
      </c>
    </row>
    <row r="74" spans="1:10" x14ac:dyDescent="0.25">
      <c r="A74" s="93" t="s">
        <v>151</v>
      </c>
      <c r="B74" s="94">
        <v>6.1899999999999997E-2</v>
      </c>
      <c r="C74" s="52"/>
      <c r="D74" s="55"/>
      <c r="E74" s="60"/>
      <c r="F74" s="93" t="s">
        <v>158</v>
      </c>
      <c r="G74" s="99">
        <v>11.25</v>
      </c>
      <c r="H74" s="59"/>
      <c r="I74" s="55">
        <f t="shared" si="3"/>
        <v>0</v>
      </c>
    </row>
    <row r="75" spans="1:10" x14ac:dyDescent="0.25">
      <c r="A75" s="93"/>
      <c r="B75" s="94"/>
      <c r="C75" s="52"/>
      <c r="D75" s="55"/>
      <c r="E75" s="60"/>
      <c r="F75" s="93" t="s">
        <v>159</v>
      </c>
      <c r="G75" s="99">
        <v>10.575200000000001</v>
      </c>
      <c r="H75" s="59"/>
      <c r="I75" s="55">
        <f t="shared" si="3"/>
        <v>0</v>
      </c>
    </row>
    <row r="76" spans="1:10" x14ac:dyDescent="0.25">
      <c r="A76" s="26" t="s">
        <v>135</v>
      </c>
      <c r="B76" s="31">
        <v>0.2</v>
      </c>
      <c r="C76" s="52">
        <v>6</v>
      </c>
      <c r="D76" s="55">
        <f t="shared" si="2"/>
        <v>1.2000000000000002</v>
      </c>
      <c r="E76" s="60"/>
      <c r="F76" s="26" t="s">
        <v>136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96</v>
      </c>
      <c r="B77" s="31">
        <v>0.75</v>
      </c>
      <c r="C77" s="52"/>
      <c r="D77" s="55">
        <f t="shared" si="2"/>
        <v>0</v>
      </c>
      <c r="E77" s="26"/>
      <c r="F77" s="26" t="s">
        <v>97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98</v>
      </c>
      <c r="B78" s="31">
        <v>0.15</v>
      </c>
      <c r="C78" s="52"/>
      <c r="D78" s="55">
        <f t="shared" si="2"/>
        <v>0</v>
      </c>
      <c r="E78" s="26"/>
      <c r="F78" s="46" t="s">
        <v>99</v>
      </c>
      <c r="G78" s="61">
        <v>14.5</v>
      </c>
      <c r="H78" s="59">
        <v>1</v>
      </c>
      <c r="I78" s="55">
        <f t="shared" si="3"/>
        <v>14.5</v>
      </c>
      <c r="J78" s="56"/>
    </row>
    <row r="79" spans="1:10" x14ac:dyDescent="0.25">
      <c r="A79" s="124" t="s">
        <v>162</v>
      </c>
      <c r="B79" s="125">
        <v>6</v>
      </c>
      <c r="C79" s="126">
        <v>1</v>
      </c>
      <c r="D79" s="127">
        <f t="shared" si="2"/>
        <v>6</v>
      </c>
      <c r="E79" s="26"/>
      <c r="F79" s="26" t="s">
        <v>100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101</v>
      </c>
      <c r="B80" s="31">
        <v>21.95</v>
      </c>
      <c r="C80" s="52"/>
      <c r="D80" s="55">
        <f t="shared" si="2"/>
        <v>0</v>
      </c>
      <c r="E80" s="26"/>
      <c r="F80" s="26" t="s">
        <v>102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103</v>
      </c>
      <c r="B81" s="31">
        <v>2.15</v>
      </c>
      <c r="C81" s="52"/>
      <c r="D81" s="55">
        <f t="shared" si="2"/>
        <v>0</v>
      </c>
      <c r="E81" s="26"/>
      <c r="F81" s="26" t="s">
        <v>104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105</v>
      </c>
      <c r="B82" s="31">
        <v>0</v>
      </c>
      <c r="C82" s="52"/>
      <c r="D82" s="55">
        <f t="shared" si="2"/>
        <v>0</v>
      </c>
      <c r="E82" s="26"/>
      <c r="F82" s="26" t="s">
        <v>106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107</v>
      </c>
      <c r="B83" s="38">
        <v>2.35</v>
      </c>
      <c r="C83" s="128">
        <v>2</v>
      </c>
      <c r="D83" s="59">
        <f t="shared" si="2"/>
        <v>4.7</v>
      </c>
      <c r="E83" s="26"/>
      <c r="F83" s="26" t="s">
        <v>108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109</v>
      </c>
      <c r="B84" s="31">
        <v>1</v>
      </c>
      <c r="C84" s="52">
        <v>10</v>
      </c>
      <c r="D84" s="55">
        <f t="shared" si="2"/>
        <v>10</v>
      </c>
      <c r="E84" s="26"/>
      <c r="F84" s="26" t="s">
        <v>110</v>
      </c>
      <c r="G84" s="58">
        <v>0.88</v>
      </c>
      <c r="H84" s="59"/>
      <c r="I84" s="55">
        <f t="shared" si="3"/>
        <v>0</v>
      </c>
    </row>
    <row r="85" spans="1:9" x14ac:dyDescent="0.25">
      <c r="A85" s="93" t="s">
        <v>157</v>
      </c>
      <c r="B85" s="94">
        <v>1.7257</v>
      </c>
      <c r="C85" s="52">
        <v>2</v>
      </c>
      <c r="D85" s="62">
        <f t="shared" si="2"/>
        <v>3.4514</v>
      </c>
      <c r="E85" s="26"/>
      <c r="F85" s="26"/>
      <c r="G85" s="58"/>
      <c r="H85" s="59"/>
      <c r="I85" s="55">
        <f t="shared" si="3"/>
        <v>0</v>
      </c>
    </row>
    <row r="86" spans="1:9" x14ac:dyDescent="0.25">
      <c r="A86" s="26"/>
      <c r="B86" s="31"/>
      <c r="C86" s="52"/>
      <c r="D86" s="62"/>
      <c r="E86" s="26"/>
      <c r="F86" s="93" t="s">
        <v>137</v>
      </c>
      <c r="G86" s="99">
        <v>8.59</v>
      </c>
      <c r="H86" s="59">
        <v>1</v>
      </c>
      <c r="I86" s="55">
        <f t="shared" si="3"/>
        <v>8.59</v>
      </c>
    </row>
    <row r="87" spans="1:9" ht="15.75" thickBot="1" x14ac:dyDescent="0.3">
      <c r="A87" s="26" t="s">
        <v>111</v>
      </c>
      <c r="B87" s="31">
        <v>1</v>
      </c>
      <c r="C87" s="52"/>
      <c r="D87" s="62">
        <f t="shared" si="2"/>
        <v>0</v>
      </c>
      <c r="E87" s="26"/>
      <c r="F87" s="26" t="s">
        <v>112</v>
      </c>
      <c r="G87" s="58">
        <v>45.95</v>
      </c>
      <c r="H87" s="59"/>
      <c r="I87" s="62">
        <f t="shared" si="3"/>
        <v>0</v>
      </c>
    </row>
    <row r="88" spans="1:9" ht="15" customHeight="1" thickBot="1" x14ac:dyDescent="0.3">
      <c r="A88" s="115" t="s">
        <v>70</v>
      </c>
      <c r="B88" s="116"/>
      <c r="C88" s="117"/>
      <c r="D88" s="118">
        <f>SUM(D60:D87)*1.13</f>
        <v>48.126360999999996</v>
      </c>
      <c r="E88" s="119"/>
      <c r="F88" s="115" t="s">
        <v>70</v>
      </c>
      <c r="G88" s="15"/>
      <c r="H88" s="15"/>
      <c r="I88" s="63">
        <f>SUM(I60:I87)*1.13</f>
        <v>98.355651999999992</v>
      </c>
    </row>
    <row r="89" spans="1:9" x14ac:dyDescent="0.25">
      <c r="A89" s="15"/>
      <c r="B89" s="16"/>
      <c r="C89" s="15"/>
      <c r="D89" s="15"/>
      <c r="E89" s="15"/>
      <c r="F89" s="15"/>
      <c r="G89" s="15"/>
      <c r="H89" s="15"/>
      <c r="I89" s="15"/>
    </row>
    <row r="90" spans="1:9" x14ac:dyDescent="0.25">
      <c r="A90" s="15" t="s">
        <v>113</v>
      </c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>
        <v>10</v>
      </c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hidden="1" x14ac:dyDescent="0.25">
      <c r="A94" s="64" t="s">
        <v>114</v>
      </c>
      <c r="B94" s="65"/>
      <c r="C94" s="66">
        <v>1617</v>
      </c>
      <c r="D94" s="15"/>
      <c r="E94" s="15"/>
      <c r="F94" s="15"/>
      <c r="G94" s="15"/>
      <c r="H94" s="15"/>
      <c r="I94" s="15"/>
    </row>
    <row r="95" spans="1:9" hidden="1" x14ac:dyDescent="0.25">
      <c r="A95" s="67" t="s">
        <v>115</v>
      </c>
      <c r="B95" s="68"/>
      <c r="C95" s="69">
        <v>0</v>
      </c>
      <c r="D95" s="15"/>
      <c r="E95" s="15"/>
      <c r="F95" s="15"/>
      <c r="G95" s="15"/>
      <c r="H95" s="15"/>
      <c r="I95" s="15"/>
    </row>
    <row r="96" spans="1:9" hidden="1" x14ac:dyDescent="0.25">
      <c r="A96" s="67" t="s">
        <v>116</v>
      </c>
      <c r="B96" s="68"/>
      <c r="C96" s="70">
        <f>C94*C95</f>
        <v>0</v>
      </c>
    </row>
    <row r="97" spans="1:3" ht="15.75" hidden="1" thickBot="1" x14ac:dyDescent="0.3">
      <c r="A97" s="1" t="s">
        <v>117</v>
      </c>
      <c r="B97" s="71"/>
      <c r="C97" s="72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4" t="s">
        <v>114</v>
      </c>
      <c r="B100" s="65"/>
      <c r="C100" s="66">
        <v>1617</v>
      </c>
    </row>
    <row r="101" spans="1:3" hidden="1" x14ac:dyDescent="0.25">
      <c r="A101" s="67" t="s">
        <v>118</v>
      </c>
      <c r="B101" s="68"/>
      <c r="C101" s="69">
        <v>0</v>
      </c>
    </row>
    <row r="102" spans="1:3" hidden="1" x14ac:dyDescent="0.25">
      <c r="A102" s="67" t="s">
        <v>116</v>
      </c>
      <c r="B102" s="68"/>
      <c r="C102" s="70">
        <f>C100*C101</f>
        <v>0</v>
      </c>
    </row>
    <row r="103" spans="1:3" ht="15.75" hidden="1" thickBot="1" x14ac:dyDescent="0.3">
      <c r="A103" s="1" t="s">
        <v>117</v>
      </c>
      <c r="B103" s="71"/>
      <c r="C103" s="72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30" t="s">
        <v>119</v>
      </c>
      <c r="B106" s="131"/>
      <c r="C106" s="132"/>
    </row>
    <row r="107" spans="1:3" hidden="1" x14ac:dyDescent="0.25">
      <c r="A107" s="64" t="s">
        <v>120</v>
      </c>
      <c r="B107" s="65"/>
      <c r="C107" s="66">
        <v>1617</v>
      </c>
    </row>
    <row r="108" spans="1:3" hidden="1" x14ac:dyDescent="0.25">
      <c r="A108" s="67" t="s">
        <v>121</v>
      </c>
      <c r="B108" s="68"/>
      <c r="C108" s="69">
        <v>0</v>
      </c>
    </row>
    <row r="109" spans="1:3" hidden="1" x14ac:dyDescent="0.25">
      <c r="A109" s="67" t="s">
        <v>116</v>
      </c>
      <c r="B109" s="68"/>
      <c r="C109" s="70">
        <f>C107*C108</f>
        <v>0</v>
      </c>
    </row>
    <row r="110" spans="1:3" ht="15.75" hidden="1" thickBot="1" x14ac:dyDescent="0.3">
      <c r="A110" s="1" t="s">
        <v>117</v>
      </c>
      <c r="B110" s="71"/>
      <c r="C110" s="72">
        <f>C107+C109</f>
        <v>1617</v>
      </c>
    </row>
    <row r="111" spans="1:3" hidden="1" x14ac:dyDescent="0.25"/>
    <row r="112" spans="1:3" hidden="1" x14ac:dyDescent="0.25"/>
    <row r="113" spans="1:8" ht="16.5" hidden="1" thickBot="1" x14ac:dyDescent="0.3">
      <c r="A113" s="133" t="s">
        <v>122</v>
      </c>
      <c r="B113" s="134"/>
      <c r="C113" s="135"/>
    </row>
    <row r="114" spans="1:8" ht="15.75" hidden="1" x14ac:dyDescent="0.25">
      <c r="A114" s="73" t="s">
        <v>123</v>
      </c>
      <c r="B114" s="74"/>
      <c r="C114" s="75">
        <v>0</v>
      </c>
    </row>
    <row r="115" spans="1:8" ht="15.75" hidden="1" x14ac:dyDescent="0.25">
      <c r="A115" s="73" t="s">
        <v>124</v>
      </c>
      <c r="B115" s="74"/>
      <c r="C115" s="75">
        <v>0</v>
      </c>
    </row>
    <row r="116" spans="1:8" ht="16.5" hidden="1" thickBot="1" x14ac:dyDescent="0.3">
      <c r="A116" s="76" t="s">
        <v>0</v>
      </c>
      <c r="B116" s="77"/>
      <c r="C116" s="78">
        <f>SUM(C114:C115)</f>
        <v>0</v>
      </c>
    </row>
    <row r="117" spans="1:8" ht="15.75" hidden="1" x14ac:dyDescent="0.25">
      <c r="A117" s="79"/>
      <c r="B117" s="80"/>
    </row>
    <row r="118" spans="1:8" ht="15.75" hidden="1" x14ac:dyDescent="0.25">
      <c r="A118" s="79"/>
      <c r="B118" s="80"/>
    </row>
    <row r="119" spans="1:8" ht="16.5" hidden="1" thickBot="1" x14ac:dyDescent="0.3">
      <c r="A119" s="133" t="s">
        <v>122</v>
      </c>
      <c r="B119" s="134"/>
      <c r="C119" s="135"/>
    </row>
    <row r="120" spans="1:8" ht="15.75" hidden="1" x14ac:dyDescent="0.25">
      <c r="A120" s="73" t="s">
        <v>123</v>
      </c>
      <c r="B120" s="74"/>
      <c r="C120" s="75">
        <v>0</v>
      </c>
    </row>
    <row r="121" spans="1:8" ht="15.75" hidden="1" x14ac:dyDescent="0.25">
      <c r="A121" s="81" t="s">
        <v>125</v>
      </c>
      <c r="B121" s="74"/>
      <c r="C121" s="75">
        <v>0</v>
      </c>
    </row>
    <row r="122" spans="1:8" ht="16.5" hidden="1" thickBot="1" x14ac:dyDescent="0.3">
      <c r="A122" s="76" t="s">
        <v>0</v>
      </c>
      <c r="B122" s="77"/>
      <c r="C122" s="78">
        <f>SUM(C120:C121)</f>
        <v>0</v>
      </c>
    </row>
    <row r="123" spans="1:8" ht="15.75" thickBot="1" x14ac:dyDescent="0.3"/>
    <row r="124" spans="1:8" ht="16.5" thickBot="1" x14ac:dyDescent="0.3">
      <c r="A124" s="133" t="s">
        <v>126</v>
      </c>
      <c r="B124" s="134"/>
      <c r="C124" s="135"/>
      <c r="D124" s="133" t="s">
        <v>127</v>
      </c>
      <c r="E124" s="134"/>
      <c r="F124" s="134"/>
      <c r="G124" s="135"/>
    </row>
    <row r="125" spans="1:8" ht="15.75" x14ac:dyDescent="0.25">
      <c r="A125" s="82" t="s">
        <v>128</v>
      </c>
      <c r="B125" s="74">
        <v>0</v>
      </c>
      <c r="C125" s="83">
        <f>D56*1.1</f>
        <v>158.97970000000001</v>
      </c>
      <c r="D125" s="84">
        <v>0.1</v>
      </c>
      <c r="E125" s="85"/>
      <c r="F125" s="85">
        <f>C125*D125</f>
        <v>15.897970000000001</v>
      </c>
      <c r="G125" s="66">
        <f>C125+F125</f>
        <v>174.87767000000002</v>
      </c>
    </row>
    <row r="126" spans="1:8" ht="15.75" x14ac:dyDescent="0.25">
      <c r="A126" s="82" t="s">
        <v>129</v>
      </c>
      <c r="B126" s="74">
        <v>0</v>
      </c>
      <c r="C126" s="83">
        <f>D88*1.1</f>
        <v>52.938997100000002</v>
      </c>
      <c r="D126" s="86">
        <v>0.1</v>
      </c>
      <c r="E126" s="6"/>
      <c r="F126" s="6">
        <f>C126*D126</f>
        <v>5.2938997100000007</v>
      </c>
      <c r="G126" s="87">
        <f>C126+F126</f>
        <v>58.23289681</v>
      </c>
      <c r="H126" s="3">
        <f>G125+G126+G127</f>
        <v>352.12090573</v>
      </c>
    </row>
    <row r="127" spans="1:8" ht="15.75" x14ac:dyDescent="0.25">
      <c r="A127" s="82" t="s">
        <v>130</v>
      </c>
      <c r="B127" s="74">
        <v>0</v>
      </c>
      <c r="C127" s="83">
        <f>I88*1.1</f>
        <v>108.1912172</v>
      </c>
      <c r="D127" s="86">
        <v>0.1</v>
      </c>
      <c r="E127" s="6"/>
      <c r="F127" s="6">
        <f>C127*D127</f>
        <v>10.81912172</v>
      </c>
      <c r="G127" s="87">
        <f>C127+F127</f>
        <v>119.01033892</v>
      </c>
    </row>
    <row r="128" spans="1:8" ht="15.75" x14ac:dyDescent="0.25">
      <c r="A128" s="82" t="s">
        <v>131</v>
      </c>
      <c r="B128" s="74">
        <v>0</v>
      </c>
      <c r="C128" s="83">
        <v>1488</v>
      </c>
      <c r="D128" s="86">
        <v>0.12</v>
      </c>
      <c r="E128" s="6"/>
      <c r="F128" s="6"/>
      <c r="G128" s="87">
        <f>C128*1.1</f>
        <v>1636.8000000000002</v>
      </c>
      <c r="H128" s="3">
        <f>G128/1.1</f>
        <v>1488</v>
      </c>
    </row>
    <row r="129" spans="1:10" ht="15.75" x14ac:dyDescent="0.25">
      <c r="A129" s="82" t="s">
        <v>132</v>
      </c>
      <c r="B129" s="74">
        <v>0</v>
      </c>
      <c r="C129" s="83">
        <v>35</v>
      </c>
      <c r="D129" s="86">
        <v>0</v>
      </c>
      <c r="E129" s="6"/>
      <c r="F129" s="6"/>
      <c r="G129" s="87">
        <v>300</v>
      </c>
    </row>
    <row r="130" spans="1:10" ht="15.75" x14ac:dyDescent="0.25">
      <c r="A130" s="82" t="s">
        <v>160</v>
      </c>
      <c r="B130" s="74">
        <v>0</v>
      </c>
      <c r="C130" s="83">
        <v>20</v>
      </c>
      <c r="D130" s="86"/>
      <c r="E130" s="6"/>
      <c r="F130" s="6"/>
      <c r="G130" s="87">
        <f>C130</f>
        <v>20</v>
      </c>
    </row>
    <row r="131" spans="1:10" ht="16.5" thickBot="1" x14ac:dyDescent="0.3">
      <c r="A131" s="88" t="s">
        <v>133</v>
      </c>
      <c r="B131" s="89">
        <f>SUM(B125:B129)</f>
        <v>0</v>
      </c>
      <c r="C131" s="90">
        <f>SUM(C125:C129)</f>
        <v>1843.1099143000001</v>
      </c>
      <c r="D131" s="91"/>
      <c r="E131" s="92"/>
      <c r="F131" s="92"/>
      <c r="G131" s="2">
        <f>SUM(G125:G130)</f>
        <v>2308.9209057300004</v>
      </c>
      <c r="H131" s="3">
        <f>G131-G128</f>
        <v>672.12090573000023</v>
      </c>
      <c r="I131" s="3">
        <f>H131+H128</f>
        <v>2160.1209057300002</v>
      </c>
      <c r="J131" s="3">
        <f>G131-I131</f>
        <v>148.80000000000018</v>
      </c>
    </row>
    <row r="133" spans="1:10" x14ac:dyDescent="0.25">
      <c r="G133" s="3"/>
    </row>
    <row r="135" spans="1:10" x14ac:dyDescent="0.25">
      <c r="G135" s="3"/>
    </row>
    <row r="136" spans="1:10" x14ac:dyDescent="0.25">
      <c r="G136" s="4"/>
    </row>
    <row r="137" spans="1:10" x14ac:dyDescent="0.25">
      <c r="G137" s="3"/>
    </row>
    <row r="138" spans="1:10" x14ac:dyDescent="0.25">
      <c r="G138" s="4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tabSelected="1" workbookViewId="0">
      <selection activeCell="B6" sqref="B6:E12"/>
    </sheetView>
  </sheetViews>
  <sheetFormatPr baseColWidth="10" defaultRowHeight="15" x14ac:dyDescent="0.25"/>
  <cols>
    <col min="2" max="2" width="7" customWidth="1"/>
    <col min="3" max="3" width="56" bestFit="1" customWidth="1"/>
    <col min="5" max="5" width="10.85546875" customWidth="1"/>
  </cols>
  <sheetData>
    <row r="6" spans="2:14" x14ac:dyDescent="0.25">
      <c r="B6" s="101" t="s">
        <v>6</v>
      </c>
      <c r="C6" s="102" t="s">
        <v>5</v>
      </c>
      <c r="D6" s="101" t="s">
        <v>4</v>
      </c>
      <c r="E6" s="103" t="s">
        <v>3</v>
      </c>
    </row>
    <row r="7" spans="2:14" x14ac:dyDescent="0.25">
      <c r="B7" s="113">
        <v>3</v>
      </c>
      <c r="C7" s="104" t="s">
        <v>165</v>
      </c>
      <c r="D7" s="105">
        <v>25</v>
      </c>
      <c r="E7" s="114">
        <f>D7*B7</f>
        <v>75</v>
      </c>
    </row>
    <row r="8" spans="2:14" x14ac:dyDescent="0.25">
      <c r="B8" s="136">
        <v>1</v>
      </c>
      <c r="C8" s="137" t="s">
        <v>166</v>
      </c>
      <c r="D8" s="105">
        <v>25</v>
      </c>
      <c r="E8" s="114">
        <f>D8*B8</f>
        <v>25</v>
      </c>
    </row>
    <row r="9" spans="2:14" x14ac:dyDescent="0.25">
      <c r="B9" s="120"/>
      <c r="C9" s="123" t="s">
        <v>167</v>
      </c>
      <c r="D9" s="121"/>
      <c r="E9" s="122"/>
    </row>
    <row r="10" spans="2:14" x14ac:dyDescent="0.25">
      <c r="B10" s="107"/>
      <c r="C10" s="107"/>
      <c r="D10" s="106" t="s">
        <v>2</v>
      </c>
      <c r="E10" s="108">
        <f>SUM(E7:E9)</f>
        <v>100</v>
      </c>
    </row>
    <row r="11" spans="2:14" x14ac:dyDescent="0.25">
      <c r="B11" s="107"/>
      <c r="C11" s="109"/>
      <c r="D11" s="110" t="s">
        <v>1</v>
      </c>
      <c r="E11" s="110">
        <f>E10*0.13</f>
        <v>13</v>
      </c>
    </row>
    <row r="12" spans="2:14" x14ac:dyDescent="0.25">
      <c r="B12" s="107"/>
      <c r="C12" s="107"/>
      <c r="D12" s="111" t="s">
        <v>0</v>
      </c>
      <c r="E12" s="112">
        <f>SUM(E10:E11)</f>
        <v>113</v>
      </c>
      <c r="J12" s="6"/>
      <c r="K12" s="6"/>
      <c r="L12" s="6"/>
      <c r="M12" s="6"/>
      <c r="N12" s="6"/>
    </row>
    <row r="13" spans="2:14" x14ac:dyDescent="0.25">
      <c r="J13" s="6"/>
      <c r="K13" s="6"/>
      <c r="L13" s="6"/>
      <c r="M13" s="6"/>
      <c r="N13" s="6"/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7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8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D20" s="5"/>
      <c r="J20" s="6"/>
      <c r="K20" s="6"/>
      <c r="L20" s="9"/>
      <c r="M20" s="6"/>
      <c r="N20" s="6"/>
    </row>
    <row r="21" spans="4:14" x14ac:dyDescent="0.25">
      <c r="D21" s="5"/>
      <c r="J21" s="6"/>
      <c r="K21" s="6"/>
      <c r="L21" s="6"/>
      <c r="M21" s="6"/>
      <c r="N21" s="6"/>
    </row>
    <row r="22" spans="4:14" x14ac:dyDescent="0.25">
      <c r="J22" s="6"/>
      <c r="K22" s="10"/>
      <c r="L22" s="9"/>
      <c r="M22" s="6"/>
      <c r="N22" s="6"/>
    </row>
    <row r="23" spans="4:14" x14ac:dyDescent="0.25">
      <c r="J23" s="6"/>
      <c r="K23" s="6"/>
      <c r="L23" s="6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2021-10-27T16:00:52Z</dcterms:modified>
</cp:coreProperties>
</file>